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7155"/>
  </bookViews>
  <sheets>
    <sheet name="Отчет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1" l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27" i="1" s="1"/>
  <c r="C26" i="1"/>
  <c r="C25" i="1"/>
  <c r="C24" i="1"/>
  <c r="C23" i="1"/>
  <c r="C21" i="1"/>
  <c r="C20" i="1"/>
  <c r="C19" i="1"/>
  <c r="C18" i="1"/>
  <c r="C17" i="1"/>
  <c r="C14" i="1"/>
  <c r="C13" i="1"/>
  <c r="C12" i="1"/>
  <c r="C10" i="1"/>
  <c r="C9" i="1"/>
  <c r="C8" i="1"/>
  <c r="C7" i="1"/>
  <c r="C6" i="1"/>
  <c r="G15" i="1" l="1"/>
  <c r="G11" i="1" s="1"/>
  <c r="G27" i="1" s="1"/>
  <c r="L9" i="1" s="1"/>
  <c r="E15" i="1"/>
  <c r="E11" i="1" s="1"/>
  <c r="D15" i="1"/>
  <c r="G22" i="1"/>
  <c r="E22" i="1"/>
  <c r="D22" i="1"/>
  <c r="G16" i="1"/>
  <c r="E16" i="1"/>
  <c r="D16" i="1"/>
  <c r="C16" i="1" s="1"/>
  <c r="G5" i="1"/>
  <c r="E5" i="1"/>
  <c r="D5" i="1"/>
  <c r="C5" i="1" s="1"/>
  <c r="D11" i="1" l="1"/>
  <c r="C11" i="1" s="1"/>
  <c r="C15" i="1"/>
  <c r="C22" i="1"/>
  <c r="E27" i="1"/>
  <c r="J5" i="1" s="1"/>
  <c r="D27" i="1"/>
  <c r="L13" i="1"/>
  <c r="L5" i="1"/>
  <c r="L8" i="1"/>
  <c r="L14" i="1"/>
  <c r="L17" i="1"/>
  <c r="L22" i="1"/>
  <c r="G29" i="1"/>
  <c r="L6" i="1"/>
  <c r="L12" i="1"/>
  <c r="L15" i="1"/>
  <c r="L20" i="1"/>
  <c r="L23" i="1"/>
  <c r="L24" i="1"/>
  <c r="L10" i="1"/>
  <c r="L18" i="1"/>
  <c r="L21" i="1"/>
  <c r="L25" i="1"/>
  <c r="L7" i="1"/>
  <c r="L11" i="1"/>
  <c r="L16" i="1"/>
  <c r="L19" i="1"/>
  <c r="L26" i="1"/>
  <c r="I9" i="1" l="1"/>
  <c r="C27" i="1"/>
  <c r="D29" i="1"/>
  <c r="I24" i="1"/>
  <c r="I5" i="1"/>
  <c r="I22" i="1"/>
  <c r="I11" i="1"/>
  <c r="I21" i="1"/>
  <c r="I19" i="1"/>
  <c r="I16" i="1"/>
  <c r="I15" i="1"/>
  <c r="I10" i="1"/>
  <c r="I8" i="1"/>
  <c r="I26" i="1"/>
  <c r="I27" i="1" s="1"/>
  <c r="I20" i="1"/>
  <c r="I14" i="1"/>
  <c r="I13" i="1"/>
  <c r="I7" i="1"/>
  <c r="I25" i="1"/>
  <c r="I6" i="1"/>
  <c r="I23" i="1"/>
  <c r="I18" i="1"/>
  <c r="I17" i="1"/>
  <c r="I12" i="1"/>
  <c r="J23" i="1"/>
  <c r="J15" i="1"/>
  <c r="J6" i="1"/>
  <c r="J12" i="1"/>
  <c r="J7" i="1"/>
  <c r="J21" i="1"/>
  <c r="J13" i="1"/>
  <c r="E29" i="1"/>
  <c r="J22" i="1"/>
  <c r="J18" i="1"/>
  <c r="J16" i="1"/>
  <c r="J9" i="1"/>
  <c r="J24" i="1"/>
  <c r="J19" i="1"/>
  <c r="J11" i="1"/>
  <c r="J25" i="1"/>
  <c r="J14" i="1"/>
  <c r="J10" i="1"/>
  <c r="J26" i="1"/>
  <c r="J17" i="1"/>
  <c r="J8" i="1"/>
  <c r="J20" i="1"/>
  <c r="L27" i="1"/>
  <c r="J27" i="1" l="1"/>
</calcChain>
</file>

<file path=xl/sharedStrings.xml><?xml version="1.0" encoding="utf-8"?>
<sst xmlns="http://schemas.openxmlformats.org/spreadsheetml/2006/main" count="72" uniqueCount="58">
  <si>
    <t>-</t>
  </si>
  <si>
    <t>Коммунальные услуги</t>
  </si>
  <si>
    <t>Продукт 1</t>
  </si>
  <si>
    <t>Продукт 2</t>
  </si>
  <si>
    <t>Продукт N</t>
  </si>
  <si>
    <t>…</t>
  </si>
  <si>
    <t>Объем выпуска, ед.</t>
  </si>
  <si>
    <t>Показатель</t>
  </si>
  <si>
    <t>Покупные полуфабрикаты</t>
  </si>
  <si>
    <t>Прочие переменные расходы</t>
  </si>
  <si>
    <t>Материальные затраты</t>
  </si>
  <si>
    <t>Сырье</t>
  </si>
  <si>
    <t>Основные и вспомогательные материалы</t>
  </si>
  <si>
    <t>Прочие материальные затраты</t>
  </si>
  <si>
    <t>100</t>
  </si>
  <si>
    <t>1001</t>
  </si>
  <si>
    <t>1002</t>
  </si>
  <si>
    <t>1003</t>
  </si>
  <si>
    <t>200</t>
  </si>
  <si>
    <t>Оплата труда с отчислениями</t>
  </si>
  <si>
    <t>Отчисления на обязательное страхование</t>
  </si>
  <si>
    <t>2001</t>
  </si>
  <si>
    <t>Сдельная оплата труда производственного персонала</t>
  </si>
  <si>
    <t>2002</t>
  </si>
  <si>
    <t>2003</t>
  </si>
  <si>
    <t>Прочие переменные выплаты производственному персоналу</t>
  </si>
  <si>
    <t>300</t>
  </si>
  <si>
    <t>Транспортно-заготовительные расходы</t>
  </si>
  <si>
    <t>3001</t>
  </si>
  <si>
    <t>Электроэнергия на производственные нужды</t>
  </si>
  <si>
    <t>Вода, пар на производственные нужды</t>
  </si>
  <si>
    <t>Прочие покупные услуги</t>
  </si>
  <si>
    <t>3002</t>
  </si>
  <si>
    <t>3003</t>
  </si>
  <si>
    <t>3004</t>
  </si>
  <si>
    <t>3005</t>
  </si>
  <si>
    <t>400</t>
  </si>
  <si>
    <t>Расходы на содержание и эксплуатацию оборудования</t>
  </si>
  <si>
    <t>2004</t>
  </si>
  <si>
    <t>Сдельная оплата труда вспомогательных рабочих</t>
  </si>
  <si>
    <t>500</t>
  </si>
  <si>
    <t>Удельные переменные расходы, руб. / ед.</t>
  </si>
  <si>
    <t>Переменные расходы всего, руб.</t>
  </si>
  <si>
    <t>4001</t>
  </si>
  <si>
    <t>4002</t>
  </si>
  <si>
    <t>4003</t>
  </si>
  <si>
    <t>Регулярное техническое обслуживание по объему выработки</t>
  </si>
  <si>
    <t>Прочие расходы на содержание и эксплуатацию оборудования</t>
  </si>
  <si>
    <t>Отчет о переменных расходах на производство</t>
  </si>
  <si>
    <t>1004</t>
  </si>
  <si>
    <t>1005</t>
  </si>
  <si>
    <t>Упаковочные материалы</t>
  </si>
  <si>
    <t>Услуги сторонних организаций</t>
  </si>
  <si>
    <t>Горюче-смазочные, обтирочные и расходные материалы</t>
  </si>
  <si>
    <t>Всего</t>
  </si>
  <si>
    <t>Расходы на выпуск, руб.</t>
  </si>
  <si>
    <t>Код</t>
  </si>
  <si>
    <t>Структура расходов,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</si>
</sst>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49" fontId="3" fillId="0" borderId="1" xfId="0" applyNumberFormat="1" applyFont="1" applyFill="1" applyBorder="1" applyAlignment="1">
      <alignment horizontal="left" vertical="center" wrapText="1"/>
    </xf>
    <xf numFmtId="3" fontId="3" fillId="0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/>
    </xf>
    <xf numFmtId="2" fontId="1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49" fontId="2" fillId="4" borderId="1" xfId="0" applyNumberFormat="1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3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abSelected="1" zoomScale="115" zoomScaleNormal="115" workbookViewId="0">
      <pane ySplit="4" topLeftCell="A5" activePane="bottomLeft" state="frozen"/>
      <selection pane="bottomLeft" activeCell="A2" sqref="A2"/>
    </sheetView>
  </sheetViews>
  <sheetFormatPr defaultRowHeight="15" x14ac:dyDescent="0.25"/>
  <cols>
    <col min="1" max="1" width="6" style="4" customWidth="1"/>
    <col min="2" max="2" width="60.42578125" style="4" bestFit="1" customWidth="1"/>
    <col min="3" max="3" width="10" style="4" bestFit="1" customWidth="1"/>
    <col min="4" max="5" width="10.42578125" style="4" bestFit="1" customWidth="1"/>
    <col min="6" max="6" width="2.5703125" style="4" bestFit="1" customWidth="1"/>
    <col min="7" max="7" width="10.7109375" style="4" bestFit="1" customWidth="1"/>
    <col min="8" max="8" width="10.7109375" style="4" customWidth="1"/>
    <col min="9" max="10" width="10.42578125" style="4" bestFit="1" customWidth="1"/>
    <col min="11" max="11" width="2.5703125" style="4" bestFit="1" customWidth="1"/>
    <col min="12" max="12" width="10.7109375" style="4" bestFit="1" customWidth="1"/>
    <col min="13" max="16384" width="9.140625" style="4"/>
  </cols>
  <sheetData>
    <row r="1" spans="1:12" ht="17.25" x14ac:dyDescent="0.25">
      <c r="A1" s="3" t="s">
        <v>48</v>
      </c>
    </row>
    <row r="3" spans="1:12" ht="23.25" customHeight="1" x14ac:dyDescent="0.25">
      <c r="A3" s="24" t="s">
        <v>56</v>
      </c>
      <c r="B3" s="25" t="s">
        <v>7</v>
      </c>
      <c r="C3" s="28" t="s">
        <v>55</v>
      </c>
      <c r="D3" s="29"/>
      <c r="E3" s="29"/>
      <c r="F3" s="29"/>
      <c r="G3" s="30"/>
      <c r="H3" s="27" t="s">
        <v>57</v>
      </c>
      <c r="I3" s="31"/>
      <c r="J3" s="31"/>
      <c r="K3" s="31"/>
      <c r="L3" s="32"/>
    </row>
    <row r="4" spans="1:12" ht="15.75" customHeight="1" x14ac:dyDescent="0.25">
      <c r="A4" s="24"/>
      <c r="B4" s="26"/>
      <c r="C4" s="23" t="s">
        <v>54</v>
      </c>
      <c r="D4" s="10" t="s">
        <v>2</v>
      </c>
      <c r="E4" s="10" t="s">
        <v>3</v>
      </c>
      <c r="F4" s="10" t="s">
        <v>5</v>
      </c>
      <c r="G4" s="10" t="s">
        <v>4</v>
      </c>
      <c r="H4" s="23" t="s">
        <v>54</v>
      </c>
      <c r="I4" s="10" t="s">
        <v>2</v>
      </c>
      <c r="J4" s="10" t="s">
        <v>3</v>
      </c>
      <c r="K4" s="10" t="s">
        <v>5</v>
      </c>
      <c r="L4" s="10" t="s">
        <v>4</v>
      </c>
    </row>
    <row r="5" spans="1:12" x14ac:dyDescent="0.25">
      <c r="A5" s="18" t="s">
        <v>14</v>
      </c>
      <c r="B5" s="19" t="s">
        <v>10</v>
      </c>
      <c r="C5" s="20">
        <f t="shared" ref="C5:C26" si="0">SUM(D5:G5)</f>
        <v>3038242</v>
      </c>
      <c r="D5" s="20">
        <f>SUM(D6:D10)</f>
        <v>999285</v>
      </c>
      <c r="E5" s="20">
        <f>SUM(E6:E10)</f>
        <v>1086573</v>
      </c>
      <c r="F5" s="20"/>
      <c r="G5" s="20">
        <f>SUM(G6:G10)</f>
        <v>952384</v>
      </c>
      <c r="H5" s="21">
        <f>C5/C$27*100</f>
        <v>39.049486623102972</v>
      </c>
      <c r="I5" s="21">
        <f>D5/D$27*100</f>
        <v>44.755339644124795</v>
      </c>
      <c r="J5" s="21">
        <f>E5/E$27*100</f>
        <v>38.04017866255176</v>
      </c>
      <c r="K5" s="21"/>
      <c r="L5" s="21">
        <f>G5/G$27*100</f>
        <v>35.387029803213125</v>
      </c>
    </row>
    <row r="6" spans="1:12" x14ac:dyDescent="0.25">
      <c r="A6" s="5" t="s">
        <v>15</v>
      </c>
      <c r="B6" s="2" t="s">
        <v>11</v>
      </c>
      <c r="C6" s="6">
        <f t="shared" si="0"/>
        <v>2063448</v>
      </c>
      <c r="D6" s="6">
        <v>650045</v>
      </c>
      <c r="E6" s="6">
        <v>894374</v>
      </c>
      <c r="F6" s="6"/>
      <c r="G6" s="6">
        <v>519029</v>
      </c>
      <c r="H6" s="7">
        <f>C6/C$27*100</f>
        <v>26.52079231129995</v>
      </c>
      <c r="I6" s="7">
        <f>D6/D$27*100</f>
        <v>29.113801126770745</v>
      </c>
      <c r="J6" s="7">
        <f>E6/E$27*100</f>
        <v>31.311422933517647</v>
      </c>
      <c r="K6" s="7"/>
      <c r="L6" s="7">
        <f>G6/G$27*100</f>
        <v>19.285177713749814</v>
      </c>
    </row>
    <row r="7" spans="1:12" x14ac:dyDescent="0.25">
      <c r="A7" s="5" t="s">
        <v>16</v>
      </c>
      <c r="B7" s="2" t="s">
        <v>12</v>
      </c>
      <c r="C7" s="6">
        <f t="shared" si="0"/>
        <v>289407</v>
      </c>
      <c r="D7" s="6">
        <v>120613</v>
      </c>
      <c r="E7" s="6">
        <v>70094</v>
      </c>
      <c r="F7" s="6"/>
      <c r="G7" s="6">
        <v>98700</v>
      </c>
      <c r="H7" s="7">
        <f>C7/C$27*100</f>
        <v>3.7196493153383976</v>
      </c>
      <c r="I7" s="7">
        <f>D7/D$27*100</f>
        <v>5.401938166285718</v>
      </c>
      <c r="J7" s="7">
        <f>E7/E$27*100</f>
        <v>2.4539430697918161</v>
      </c>
      <c r="K7" s="7"/>
      <c r="L7" s="7">
        <f>G7/G$27*100</f>
        <v>3.6673230982220777</v>
      </c>
    </row>
    <row r="8" spans="1:12" x14ac:dyDescent="0.25">
      <c r="A8" s="5" t="s">
        <v>17</v>
      </c>
      <c r="B8" s="2" t="s">
        <v>8</v>
      </c>
      <c r="C8" s="6">
        <f t="shared" si="0"/>
        <v>151227</v>
      </c>
      <c r="D8" s="6">
        <v>15602</v>
      </c>
      <c r="E8" s="6">
        <v>0</v>
      </c>
      <c r="F8" s="6"/>
      <c r="G8" s="6">
        <v>135625</v>
      </c>
      <c r="H8" s="7">
        <f>C8/C$27*100</f>
        <v>1.9436689748716505</v>
      </c>
      <c r="I8" s="7">
        <f>D8/D$27*100</f>
        <v>0.69877243141609757</v>
      </c>
      <c r="J8" s="7">
        <f>E8/E$27*100</f>
        <v>0</v>
      </c>
      <c r="K8" s="7"/>
      <c r="L8" s="7">
        <f>G8/G$27*100</f>
        <v>5.0393180870959409</v>
      </c>
    </row>
    <row r="9" spans="1:12" x14ac:dyDescent="0.25">
      <c r="A9" s="5" t="s">
        <v>49</v>
      </c>
      <c r="B9" s="2" t="s">
        <v>51</v>
      </c>
      <c r="C9" s="6">
        <f t="shared" si="0"/>
        <v>484158</v>
      </c>
      <c r="D9" s="6">
        <v>200456</v>
      </c>
      <c r="E9" s="6">
        <v>96302</v>
      </c>
      <c r="F9" s="6"/>
      <c r="G9" s="6">
        <v>187400</v>
      </c>
      <c r="H9" s="7">
        <f>C9/C$27*100</f>
        <v>6.2227173952793393</v>
      </c>
      <c r="I9" s="7">
        <f>D9/D$27*100</f>
        <v>8.9778955590273846</v>
      </c>
      <c r="J9" s="7">
        <f>E9/E$27*100</f>
        <v>3.3714672512210964</v>
      </c>
      <c r="K9" s="7"/>
      <c r="L9" s="7">
        <f>G9/G$27*100</f>
        <v>6.963083572510814</v>
      </c>
    </row>
    <row r="10" spans="1:12" x14ac:dyDescent="0.25">
      <c r="A10" s="5" t="s">
        <v>50</v>
      </c>
      <c r="B10" s="2" t="s">
        <v>13</v>
      </c>
      <c r="C10" s="6">
        <f t="shared" si="0"/>
        <v>50002</v>
      </c>
      <c r="D10" s="6">
        <v>12569</v>
      </c>
      <c r="E10" s="6">
        <v>25803</v>
      </c>
      <c r="F10" s="6"/>
      <c r="G10" s="6">
        <v>11630</v>
      </c>
      <c r="H10" s="7">
        <f>C10/C$27*100</f>
        <v>0.64265862631363635</v>
      </c>
      <c r="I10" s="7">
        <f>D10/D$27*100</f>
        <v>0.5629323606248513</v>
      </c>
      <c r="J10" s="7">
        <f>E10/E$27*100</f>
        <v>0.90334540802120344</v>
      </c>
      <c r="K10" s="7"/>
      <c r="L10" s="7">
        <f>G10/G$27*100</f>
        <v>0.43212733163447581</v>
      </c>
    </row>
    <row r="11" spans="1:12" s="9" customFormat="1" x14ac:dyDescent="0.25">
      <c r="A11" s="18" t="s">
        <v>18</v>
      </c>
      <c r="B11" s="19" t="s">
        <v>19</v>
      </c>
      <c r="C11" s="20">
        <f t="shared" si="0"/>
        <v>3364578.1</v>
      </c>
      <c r="D11" s="20">
        <f>SUM(D12:D15)</f>
        <v>874654.4893203883</v>
      </c>
      <c r="E11" s="20">
        <f>SUM(E12:E15)</f>
        <v>1272520.7766990291</v>
      </c>
      <c r="F11" s="20"/>
      <c r="G11" s="20">
        <f>SUM(G12:G15)</f>
        <v>1217402.8339805827</v>
      </c>
      <c r="H11" s="21">
        <f>C11/C$27*100</f>
        <v>43.243773046497033</v>
      </c>
      <c r="I11" s="21">
        <f>D11/D$27*100</f>
        <v>39.17346777024823</v>
      </c>
      <c r="J11" s="21">
        <f>E11/E$27*100</f>
        <v>44.550083333048221</v>
      </c>
      <c r="K11" s="21"/>
      <c r="L11" s="21">
        <f>G11/G$27*100</f>
        <v>45.234139137771109</v>
      </c>
    </row>
    <row r="12" spans="1:12" x14ac:dyDescent="0.25">
      <c r="A12" s="5" t="s">
        <v>21</v>
      </c>
      <c r="B12" s="2" t="s">
        <v>22</v>
      </c>
      <c r="C12" s="6">
        <f t="shared" si="0"/>
        <v>2295800</v>
      </c>
      <c r="D12" s="6">
        <v>552775.14563106792</v>
      </c>
      <c r="E12" s="6">
        <v>913862.13592233008</v>
      </c>
      <c r="F12" s="6"/>
      <c r="G12" s="6">
        <v>829162.718446602</v>
      </c>
      <c r="H12" s="7">
        <f>C12/C$27*100</f>
        <v>29.507133200488905</v>
      </c>
      <c r="I12" s="7">
        <f>D12/D$27*100</f>
        <v>24.757340888284116</v>
      </c>
      <c r="J12" s="7">
        <f>E12/E$27*100</f>
        <v>31.993689262871982</v>
      </c>
      <c r="K12" s="7"/>
      <c r="L12" s="7">
        <f>G12/G$27*100</f>
        <v>30.808587533372169</v>
      </c>
    </row>
    <row r="13" spans="1:12" x14ac:dyDescent="0.25">
      <c r="A13" s="5" t="s">
        <v>23</v>
      </c>
      <c r="B13" s="2" t="s">
        <v>25</v>
      </c>
      <c r="C13" s="6">
        <f t="shared" si="0"/>
        <v>191700</v>
      </c>
      <c r="D13" s="6">
        <v>55800</v>
      </c>
      <c r="E13" s="6">
        <v>65000</v>
      </c>
      <c r="F13" s="6"/>
      <c r="G13" s="6">
        <v>70900</v>
      </c>
      <c r="H13" s="7">
        <f>C13/C$27*100</f>
        <v>2.4638546191017174</v>
      </c>
      <c r="I13" s="7">
        <f>D13/D$27*100</f>
        <v>2.4991348335481507</v>
      </c>
      <c r="J13" s="7">
        <f>E13/E$27*100</f>
        <v>2.2756056087035703</v>
      </c>
      <c r="K13" s="7"/>
      <c r="L13" s="7">
        <f>G13/G$27*100</f>
        <v>2.6343790036873891</v>
      </c>
    </row>
    <row r="14" spans="1:12" x14ac:dyDescent="0.25">
      <c r="A14" s="5" t="s">
        <v>24</v>
      </c>
      <c r="B14" s="2" t="s">
        <v>39</v>
      </c>
      <c r="C14" s="6">
        <f t="shared" si="0"/>
        <v>100637</v>
      </c>
      <c r="D14" s="6">
        <v>64236</v>
      </c>
      <c r="E14" s="6">
        <v>0</v>
      </c>
      <c r="F14" s="6"/>
      <c r="G14" s="6">
        <v>36401</v>
      </c>
      <c r="H14" s="7">
        <f>C14/C$27*100</f>
        <v>1.293452985407092</v>
      </c>
      <c r="I14" s="7">
        <f>D14/D$27*100</f>
        <v>2.8769610245125268</v>
      </c>
      <c r="J14" s="7">
        <f>E14/E$27*100</f>
        <v>0</v>
      </c>
      <c r="K14" s="7"/>
      <c r="L14" s="7">
        <f>G14/G$27*100</f>
        <v>1.3525251073797553</v>
      </c>
    </row>
    <row r="15" spans="1:12" x14ac:dyDescent="0.25">
      <c r="A15" s="5" t="s">
        <v>38</v>
      </c>
      <c r="B15" s="2" t="s">
        <v>20</v>
      </c>
      <c r="C15" s="6">
        <f t="shared" si="0"/>
        <v>776441.1</v>
      </c>
      <c r="D15" s="6">
        <f>SUM(D12:D14)*30%</f>
        <v>201843.34368932038</v>
      </c>
      <c r="E15" s="6">
        <f>SUM(E12:E14)*30%</f>
        <v>293658.640776699</v>
      </c>
      <c r="F15" s="6"/>
      <c r="G15" s="6">
        <f>SUM(G12:G14)*30%</f>
        <v>280939.1155339806</v>
      </c>
      <c r="H15" s="7">
        <f>C15/C$27*100</f>
        <v>9.9793322414993142</v>
      </c>
      <c r="I15" s="7">
        <f>D15/D$27*100</f>
        <v>9.0400310239034365</v>
      </c>
      <c r="J15" s="7">
        <f>E15/E$27*100</f>
        <v>10.280788461472664</v>
      </c>
      <c r="K15" s="7"/>
      <c r="L15" s="7">
        <f>G15/G$27*100</f>
        <v>10.438647493331793</v>
      </c>
    </row>
    <row r="16" spans="1:12" s="9" customFormat="1" x14ac:dyDescent="0.25">
      <c r="A16" s="18" t="s">
        <v>26</v>
      </c>
      <c r="B16" s="19" t="s">
        <v>52</v>
      </c>
      <c r="C16" s="20">
        <f t="shared" si="0"/>
        <v>996875</v>
      </c>
      <c r="D16" s="20">
        <f>SUM(D17:D21)</f>
        <v>231254.54368932036</v>
      </c>
      <c r="E16" s="20">
        <f>SUM(E17:E21)</f>
        <v>359878.640776699</v>
      </c>
      <c r="F16" s="20"/>
      <c r="G16" s="20">
        <f>SUM(G17:G21)</f>
        <v>405741.81553398061</v>
      </c>
      <c r="H16" s="21">
        <f>C16/C$27*100</f>
        <v>12.812493862373628</v>
      </c>
      <c r="I16" s="21">
        <f>D16/D$27*100</f>
        <v>10.35728110305131</v>
      </c>
      <c r="J16" s="21">
        <f>E16/E$27*100</f>
        <v>12.59910543698575</v>
      </c>
      <c r="K16" s="21"/>
      <c r="L16" s="21">
        <f>G16/G$27*100</f>
        <v>15.075849361928354</v>
      </c>
    </row>
    <row r="17" spans="1:12" x14ac:dyDescent="0.25">
      <c r="A17" s="5" t="s">
        <v>28</v>
      </c>
      <c r="B17" s="2" t="s">
        <v>27</v>
      </c>
      <c r="C17" s="6">
        <f t="shared" si="0"/>
        <v>189900</v>
      </c>
      <c r="D17" s="6">
        <v>42800</v>
      </c>
      <c r="E17" s="6">
        <v>57500</v>
      </c>
      <c r="F17" s="6"/>
      <c r="G17" s="6">
        <v>89600</v>
      </c>
      <c r="H17" s="7">
        <f>C17/C$27*100</f>
        <v>2.4407198339458329</v>
      </c>
      <c r="I17" s="7">
        <f>D17/D$27*100</f>
        <v>1.9168991196390834</v>
      </c>
      <c r="J17" s="7">
        <f>E17/E$27*100</f>
        <v>2.013035730776235</v>
      </c>
      <c r="K17" s="7"/>
      <c r="L17" s="7">
        <f>G17/G$27*100</f>
        <v>3.3292011104427375</v>
      </c>
    </row>
    <row r="18" spans="1:12" x14ac:dyDescent="0.25">
      <c r="A18" s="5" t="s">
        <v>32</v>
      </c>
      <c r="B18" s="8" t="s">
        <v>29</v>
      </c>
      <c r="C18" s="6">
        <f t="shared" si="0"/>
        <v>688740</v>
      </c>
      <c r="D18" s="6">
        <v>165832.54368932036</v>
      </c>
      <c r="E18" s="6">
        <v>274158.640776699</v>
      </c>
      <c r="F18" s="6"/>
      <c r="G18" s="6">
        <v>248748.81553398058</v>
      </c>
      <c r="H18" s="7">
        <f>C18/C$27*100</f>
        <v>8.8521399601466708</v>
      </c>
      <c r="I18" s="7">
        <f>D18/D$27*100</f>
        <v>7.4272022664852333</v>
      </c>
      <c r="J18" s="7">
        <f>E18/E$27*100</f>
        <v>9.5981067788615935</v>
      </c>
      <c r="K18" s="7"/>
      <c r="L18" s="7">
        <f>G18/G$27*100</f>
        <v>9.2425762600116492</v>
      </c>
    </row>
    <row r="19" spans="1:12" x14ac:dyDescent="0.25">
      <c r="A19" s="5" t="s">
        <v>33</v>
      </c>
      <c r="B19" s="4" t="s">
        <v>30</v>
      </c>
      <c r="C19" s="6">
        <f t="shared" si="0"/>
        <v>27301</v>
      </c>
      <c r="D19" s="6">
        <v>0</v>
      </c>
      <c r="E19" s="6">
        <v>0</v>
      </c>
      <c r="F19" s="6"/>
      <c r="G19" s="6">
        <v>27301</v>
      </c>
      <c r="H19" s="7">
        <f>C19/C$27*100</f>
        <v>0.3508904275226708</v>
      </c>
      <c r="I19" s="7">
        <f>D19/D$27*100</f>
        <v>0</v>
      </c>
      <c r="J19" s="7">
        <f>E19/E$27*100</f>
        <v>0</v>
      </c>
      <c r="K19" s="7"/>
      <c r="L19" s="7">
        <f>G19/G$27*100</f>
        <v>1.0144031196004148</v>
      </c>
    </row>
    <row r="20" spans="1:12" x14ac:dyDescent="0.25">
      <c r="A20" s="5" t="s">
        <v>34</v>
      </c>
      <c r="B20" s="2" t="s">
        <v>1</v>
      </c>
      <c r="C20" s="6">
        <f t="shared" si="0"/>
        <v>46278</v>
      </c>
      <c r="D20" s="6">
        <v>12542</v>
      </c>
      <c r="E20" s="6">
        <v>14680</v>
      </c>
      <c r="F20" s="6"/>
      <c r="G20" s="6">
        <v>19056</v>
      </c>
      <c r="H20" s="7">
        <f>C20/C$27*100</f>
        <v>0.59479532635779486</v>
      </c>
      <c r="I20" s="7">
        <f>D20/D$27*100</f>
        <v>0.56172310183442486</v>
      </c>
      <c r="J20" s="7">
        <f>E20/E$27*100</f>
        <v>0.51393677439643715</v>
      </c>
      <c r="K20" s="7"/>
      <c r="L20" s="7">
        <f>G20/G$27*100</f>
        <v>0.70804973616737499</v>
      </c>
    </row>
    <row r="21" spans="1:12" x14ac:dyDescent="0.25">
      <c r="A21" s="5" t="s">
        <v>35</v>
      </c>
      <c r="B21" s="2" t="s">
        <v>31</v>
      </c>
      <c r="C21" s="6">
        <f t="shared" si="0"/>
        <v>44656</v>
      </c>
      <c r="D21" s="6">
        <v>10080</v>
      </c>
      <c r="E21" s="6">
        <v>13540</v>
      </c>
      <c r="F21" s="6"/>
      <c r="G21" s="6">
        <v>21036</v>
      </c>
      <c r="H21" s="7">
        <f>C21/C$27*100</f>
        <v>0.57394831440065874</v>
      </c>
      <c r="I21" s="7">
        <f>D21/D$27*100</f>
        <v>0.45145661509256912</v>
      </c>
      <c r="J21" s="7">
        <f>E21/E$27*100</f>
        <v>0.47402615295148215</v>
      </c>
      <c r="K21" s="7"/>
      <c r="L21" s="7">
        <f>G21/G$27*100</f>
        <v>0.78161913570617658</v>
      </c>
    </row>
    <row r="22" spans="1:12" s="9" customFormat="1" x14ac:dyDescent="0.25">
      <c r="A22" s="18" t="s">
        <v>36</v>
      </c>
      <c r="B22" s="19" t="s">
        <v>37</v>
      </c>
      <c r="C22" s="20">
        <f t="shared" si="0"/>
        <v>259053</v>
      </c>
      <c r="D22" s="20">
        <f>SUM(D23:D25)</f>
        <v>89226</v>
      </c>
      <c r="E22" s="20">
        <f>SUM(E23:E25)</f>
        <v>84642</v>
      </c>
      <c r="F22" s="20"/>
      <c r="G22" s="20">
        <f>SUM(G23:G25)</f>
        <v>85185</v>
      </c>
      <c r="H22" s="21">
        <f>C22/C$27*100</f>
        <v>3.3295197216596621</v>
      </c>
      <c r="I22" s="21">
        <f>D22/D$27*100</f>
        <v>3.9961972160961881</v>
      </c>
      <c r="J22" s="21">
        <f>E22/E$27*100</f>
        <v>2.9632586143367323</v>
      </c>
      <c r="K22" s="21"/>
      <c r="L22" s="21">
        <f>G22/G$27*100</f>
        <v>3.1651562119761674</v>
      </c>
    </row>
    <row r="23" spans="1:12" x14ac:dyDescent="0.25">
      <c r="A23" s="5" t="s">
        <v>43</v>
      </c>
      <c r="B23" s="2" t="s">
        <v>46</v>
      </c>
      <c r="C23" s="6">
        <f t="shared" si="0"/>
        <v>122190</v>
      </c>
      <c r="D23" s="6">
        <v>46025</v>
      </c>
      <c r="E23" s="6">
        <v>37205</v>
      </c>
      <c r="F23" s="6"/>
      <c r="G23" s="6">
        <v>38960</v>
      </c>
      <c r="H23" s="7">
        <f>C23/C$27*100</f>
        <v>1.5704663323319712</v>
      </c>
      <c r="I23" s="7">
        <f>D23/D$27*100</f>
        <v>2.0613383640511405</v>
      </c>
      <c r="J23" s="7">
        <f>E23/E$27*100</f>
        <v>1.3025216411048666</v>
      </c>
      <c r="K23" s="7"/>
      <c r="L23" s="7">
        <f>G23/G$27*100</f>
        <v>1.4476079828442974</v>
      </c>
    </row>
    <row r="24" spans="1:12" x14ac:dyDescent="0.25">
      <c r="A24" s="5" t="s">
        <v>44</v>
      </c>
      <c r="B24" s="2" t="s">
        <v>53</v>
      </c>
      <c r="C24" s="6">
        <f t="shared" si="0"/>
        <v>86585</v>
      </c>
      <c r="D24" s="6">
        <v>25698</v>
      </c>
      <c r="E24" s="6">
        <v>31567</v>
      </c>
      <c r="F24" s="6"/>
      <c r="G24" s="6">
        <v>29320</v>
      </c>
      <c r="H24" s="7">
        <f>C24/C$27*100</f>
        <v>1.1128474292901525</v>
      </c>
      <c r="I24" s="7">
        <f>D24/D$27*100</f>
        <v>1.1509456443104009</v>
      </c>
      <c r="J24" s="7">
        <f>E24/E$27*100</f>
        <v>1.1051391115376248</v>
      </c>
      <c r="K24" s="7"/>
      <c r="L24" s="7">
        <f>G24/G$27*100</f>
        <v>1.0894216133725565</v>
      </c>
    </row>
    <row r="25" spans="1:12" x14ac:dyDescent="0.25">
      <c r="A25" s="5" t="s">
        <v>45</v>
      </c>
      <c r="B25" s="2" t="s">
        <v>47</v>
      </c>
      <c r="C25" s="6">
        <f t="shared" si="0"/>
        <v>50278</v>
      </c>
      <c r="D25" s="6">
        <v>17503</v>
      </c>
      <c r="E25" s="6">
        <v>15870</v>
      </c>
      <c r="F25" s="6"/>
      <c r="G25" s="6">
        <v>16905</v>
      </c>
      <c r="H25" s="7">
        <f>C25/C$27*100</f>
        <v>0.64620596003753861</v>
      </c>
      <c r="I25" s="7">
        <f>D25/D$27*100</f>
        <v>0.78391320773464668</v>
      </c>
      <c r="J25" s="7">
        <f>E25/E$27*100</f>
        <v>0.55559786169424097</v>
      </c>
      <c r="K25" s="7"/>
      <c r="L25" s="7">
        <f>G25/G$27*100</f>
        <v>0.62812661575931339</v>
      </c>
    </row>
    <row r="26" spans="1:12" s="9" customFormat="1" x14ac:dyDescent="0.25">
      <c r="A26" s="18" t="s">
        <v>40</v>
      </c>
      <c r="B26" s="19" t="s">
        <v>9</v>
      </c>
      <c r="C26" s="20">
        <f t="shared" si="0"/>
        <v>121743.43200000003</v>
      </c>
      <c r="D26" s="20">
        <v>38352.655000000006</v>
      </c>
      <c r="E26" s="20">
        <v>52768.066000000006</v>
      </c>
      <c r="F26" s="20"/>
      <c r="G26" s="20">
        <v>30622.711000000003</v>
      </c>
      <c r="H26" s="21">
        <f>C26/C$27*100</f>
        <v>1.5647267463666976</v>
      </c>
      <c r="I26" s="21">
        <f>D26/D$27*100</f>
        <v>1.7177142664794742</v>
      </c>
      <c r="J26" s="21">
        <f>E26/E$27*100</f>
        <v>1.8473739530775413</v>
      </c>
      <c r="K26" s="21"/>
      <c r="L26" s="21">
        <f>G26/G$27*100</f>
        <v>1.1378254851112393</v>
      </c>
    </row>
    <row r="27" spans="1:12" x14ac:dyDescent="0.25">
      <c r="A27" s="11"/>
      <c r="B27" s="12" t="s">
        <v>42</v>
      </c>
      <c r="C27" s="13">
        <f>SUM(D27:G27)</f>
        <v>7780491.5320000006</v>
      </c>
      <c r="D27" s="13">
        <f>SUM(D5,D11,D16,D22,D26)</f>
        <v>2232772.6880097087</v>
      </c>
      <c r="E27" s="13">
        <f>SUM(E5,E11,E16,E22,E26)</f>
        <v>2856382.483475728</v>
      </c>
      <c r="F27" s="13"/>
      <c r="G27" s="13">
        <f>SUM(G5,G11,G16,G22,G26)</f>
        <v>2691336.3605145635</v>
      </c>
      <c r="H27" s="22">
        <f>SUM(H5,H11,H16,H22,H26)</f>
        <v>100</v>
      </c>
      <c r="I27" s="22">
        <f>SUM(I5,I11,I16,I22,I26)</f>
        <v>100</v>
      </c>
      <c r="J27" s="22">
        <f>SUM(J5,J11,J16,J22,J26)</f>
        <v>100</v>
      </c>
      <c r="K27" s="22"/>
      <c r="L27" s="22">
        <f>SUM(L5,L11,L16,L22,L26)</f>
        <v>99.999999999999986</v>
      </c>
    </row>
    <row r="28" spans="1:12" s="9" customFormat="1" x14ac:dyDescent="0.25">
      <c r="A28" s="11"/>
      <c r="B28" s="12" t="s">
        <v>6</v>
      </c>
      <c r="C28" s="12" t="s">
        <v>0</v>
      </c>
      <c r="D28" s="13">
        <v>1240</v>
      </c>
      <c r="E28" s="13">
        <v>2050</v>
      </c>
      <c r="F28" s="13"/>
      <c r="G28" s="13">
        <v>1860</v>
      </c>
      <c r="H28" s="14" t="s">
        <v>0</v>
      </c>
      <c r="I28" s="14" t="s">
        <v>0</v>
      </c>
      <c r="J28" s="14" t="s">
        <v>0</v>
      </c>
      <c r="K28" s="14"/>
      <c r="L28" s="14" t="s">
        <v>0</v>
      </c>
    </row>
    <row r="29" spans="1:12" s="9" customFormat="1" x14ac:dyDescent="0.25">
      <c r="A29" s="15"/>
      <c r="B29" s="15" t="s">
        <v>41</v>
      </c>
      <c r="C29" s="15" t="s">
        <v>0</v>
      </c>
      <c r="D29" s="16">
        <f>D27/D28</f>
        <v>1800.6231354917006</v>
      </c>
      <c r="E29" s="16">
        <f>E27/E28</f>
        <v>1393.3573090125503</v>
      </c>
      <c r="F29" s="17"/>
      <c r="G29" s="16">
        <f>G27/G28</f>
        <v>1446.9550325347116</v>
      </c>
      <c r="H29" s="14" t="s">
        <v>0</v>
      </c>
      <c r="I29" s="14" t="s">
        <v>0</v>
      </c>
      <c r="J29" s="14" t="s">
        <v>0</v>
      </c>
      <c r="K29" s="14"/>
      <c r="L29" s="14" t="s">
        <v>0</v>
      </c>
    </row>
    <row r="30" spans="1:12" x14ac:dyDescent="0.25">
      <c r="D30" s="1"/>
      <c r="E30" s="1"/>
      <c r="F30" s="1"/>
      <c r="G30" s="1"/>
      <c r="H30" s="1"/>
      <c r="I30" s="1"/>
      <c r="J30" s="1"/>
      <c r="K30" s="1"/>
      <c r="L30" s="1"/>
    </row>
    <row r="31" spans="1:12" x14ac:dyDescent="0.25">
      <c r="D31" s="1"/>
      <c r="E31" s="1"/>
      <c r="F31" s="1"/>
      <c r="G31" s="1"/>
      <c r="H31" s="1"/>
      <c r="I31" s="1"/>
      <c r="J31" s="1"/>
      <c r="K31" s="1"/>
      <c r="L31" s="1"/>
    </row>
  </sheetData>
  <mergeCells count="4">
    <mergeCell ref="H3:L3"/>
    <mergeCell ref="A3:A4"/>
    <mergeCell ref="B3:B4"/>
    <mergeCell ref="C3:G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Подготовлено экспертами Актион-МЦФЭР</dc:description>
  <dcterms:created xsi:type="dcterms:W3CDTF">2015-10-07T13:59:16Z</dcterms:created>
  <dcterms:modified xsi:type="dcterms:W3CDTF">2020-09-02T13:32:35Z</dcterms:modified>
</cp:coreProperties>
</file>